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480" activeTab="0"/>
  </bookViews>
  <sheets>
    <sheet name="demografischer-wandel-wanderung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<sst xmlns="http://schemas.openxmlformats.org/spreadsheetml/2006/main" count="60" uniqueCount="49">
  <si>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Jahr</t>
  </si>
  <si>
    <t>insgesamt</t>
  </si>
  <si>
    <t>unter_18</t>
  </si>
  <si>
    <t>Insgesamt</t>
  </si>
  <si>
    <t>BB</t>
  </si>
  <si>
    <t>MV</t>
  </si>
  <si>
    <t>SN</t>
  </si>
  <si>
    <t>ST</t>
  </si>
  <si>
    <t>TH</t>
  </si>
  <si>
    <t>30_50</t>
  </si>
  <si>
    <t>18_25</t>
  </si>
  <si>
    <t>EW</t>
  </si>
  <si>
    <t>Summe:</t>
  </si>
  <si>
    <t>Maximum</t>
  </si>
  <si>
    <t>NBL</t>
  </si>
  <si>
    <t>Jahre</t>
  </si>
  <si>
    <t>unter 3</t>
  </si>
  <si>
    <t>3_6</t>
  </si>
  <si>
    <t>6_15</t>
  </si>
  <si>
    <t>15_18</t>
  </si>
  <si>
    <t>25_30</t>
  </si>
  <si>
    <t>30_40</t>
  </si>
  <si>
    <t>40_50</t>
  </si>
  <si>
    <t>50_65</t>
  </si>
  <si>
    <t>Gruppierungen</t>
  </si>
  <si>
    <t xml:space="preserve"> 18_25</t>
  </si>
  <si>
    <t>65_älter</t>
  </si>
  <si>
    <t>grau: könnten schon inaktiv sein</t>
  </si>
  <si>
    <t>Anteile an Bevölkerung</t>
  </si>
  <si>
    <t>Einwohner</t>
  </si>
  <si>
    <t>Pendlersaldo 2018 für NBL:</t>
  </si>
  <si>
    <t>Korrektur der EW-Zahlen:</t>
  </si>
  <si>
    <t>ABL</t>
  </si>
  <si>
    <t>Bevölkerung bleibt konstant!</t>
  </si>
  <si>
    <t>Bevölkerung ohne Wanderung:</t>
  </si>
  <si>
    <t>(Pendler plus Auswanderer)</t>
  </si>
  <si>
    <t>fiktiver Beschäftigungsgrad:</t>
  </si>
  <si>
    <t xml:space="preserve">fiktiver Beschäftigungsgrad: </t>
  </si>
  <si>
    <t>Tabelle oben 1): Abwanderung je 1000 der Altersgruppe</t>
  </si>
  <si>
    <t>Quellen:</t>
  </si>
  <si>
    <t xml:space="preserve">1) </t>
  </si>
  <si>
    <t>(nur Pendler)</t>
  </si>
  <si>
    <t xml:space="preserve">Statistisches Bundesamt (Destatis) 2019: Wanderungssaldo Ost-Westwanderung für Ostdeutschland (ohne Berlin) je Tsd.-Einwohner </t>
  </si>
  <si>
    <t>2)</t>
  </si>
  <si>
    <t>Statistisches Bundesamt/Genesis-Online: Altersstruktur der neuen Bundesländer] zum Stichtag 9.5.2011</t>
  </si>
  <si>
    <t xml:space="preserve">Volkswirtschaftliche Gesamtrechnungen der Länder: Bruttoinlandsprodukt, Bruttowertschöpfung in den Ländern der Bundesrepublik Deutschland 1991 bis 2018, Berechnungsstand August 2018/Februar 2019.  </t>
  </si>
  <si>
    <t>3)</t>
  </si>
  <si>
    <t>Tabelle unten 3): Altersstruktur in den neuen Bundesländern (absolute Zahlen):</t>
  </si>
  <si>
    <t>Spalte H: Einwohner der neuen Bundesländer 2018 2)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</si>
</sst>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#\ ###\ ##0.0\ \ ;\ \–#\ ###\ ##0.0\ \ ;\ * \–\ \ ;\ * @\ \ "/>
    <numFmt numFmtId="167" formatCode="##\ ###\ ##0.0\ \ ;\ \–#\ ###\ ##0.0\ \ ;\ * \–\ ;\ * @\ "/>
    <numFmt numFmtId="168" formatCode="0.000"/>
    <numFmt numFmtId="169" formatCode="0.0000000000"/>
    <numFmt numFmtId="170" formatCode="0.000000000"/>
    <numFmt numFmtId="171" formatCode="0.0000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168" fontId="0" fillId="0" borderId="0" xfId="51" applyNumberFormat="1" applyFont="1" applyAlignment="1">
      <alignment horizontal="right"/>
      <protection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0" borderId="0" xfId="51" applyNumberFormat="1" applyFont="1" applyAlignment="1">
      <alignment horizontal="right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/>
    </xf>
    <xf numFmtId="176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5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9" max="9" width="15.281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25</v>
      </c>
      <c r="E1" t="s">
        <v>9</v>
      </c>
      <c r="F1" t="s">
        <v>26</v>
      </c>
      <c r="H1" t="s">
        <v>29</v>
      </c>
      <c r="I1" t="s">
        <v>13</v>
      </c>
      <c r="J1" s="10" t="s">
        <v>2</v>
      </c>
      <c r="K1" s="10" t="s">
        <v>10</v>
      </c>
      <c r="L1" s="10" t="s">
        <v>9</v>
      </c>
      <c r="M1" s="10" t="s">
        <v>11</v>
      </c>
    </row>
    <row r="2" spans="1:13" ht="12.75">
      <c r="A2">
        <v>1991</v>
      </c>
      <c r="B2" s="2">
        <v>-11.39940656</v>
      </c>
      <c r="C2" s="2">
        <v>-14.80829984</v>
      </c>
      <c r="D2" s="2">
        <v>-42.96209834</v>
      </c>
      <c r="E2" s="3">
        <v>-8.006534874</v>
      </c>
      <c r="F2" s="3">
        <v>-1.500733615</v>
      </c>
      <c r="G2" s="11"/>
      <c r="H2" s="4">
        <v>14624.737</v>
      </c>
      <c r="I2">
        <f>B2*H2</f>
        <v>-166713.3228960747</v>
      </c>
      <c r="J2">
        <f aca="true" t="shared" si="0" ref="J2:J29">C2*$J$41*H2</f>
        <v>-28710.528613204762</v>
      </c>
      <c r="K2">
        <f aca="true" t="shared" si="1" ref="K2:K29">D2*$J$43*H2</f>
        <v>-84036.64859520996</v>
      </c>
      <c r="L2">
        <v>0</v>
      </c>
      <c r="M2">
        <f>J2+K2+L2</f>
        <v>-112747.17720841472</v>
      </c>
    </row>
    <row r="3" spans="1:13" ht="12.75">
      <c r="A3">
        <v>1992</v>
      </c>
      <c r="B3" s="2">
        <v>-6.277144217</v>
      </c>
      <c r="C3" s="2">
        <v>-10.42751522</v>
      </c>
      <c r="D3" s="2">
        <v>-17.52539946</v>
      </c>
      <c r="E3" s="3">
        <v>-4.742643359</v>
      </c>
      <c r="F3" s="3">
        <v>-1.356147345</v>
      </c>
      <c r="G3" s="11"/>
      <c r="H3" s="4">
        <v>14433.527</v>
      </c>
      <c r="I3">
        <f aca="true" t="shared" si="2" ref="I3:I29">B3*H3</f>
        <v>-90601.33053896336</v>
      </c>
      <c r="J3">
        <f t="shared" si="0"/>
        <v>-19952.679467198614</v>
      </c>
      <c r="K3">
        <f t="shared" si="1"/>
        <v>-33832.61520243645</v>
      </c>
      <c r="L3">
        <v>0</v>
      </c>
      <c r="M3">
        <f aca="true" t="shared" si="3" ref="M3:M29">J3+K3+L3</f>
        <v>-53785.29466963506</v>
      </c>
    </row>
    <row r="4" spans="1:13" ht="12.75">
      <c r="A4">
        <v>1993</v>
      </c>
      <c r="B4" s="2">
        <v>-3.88677654</v>
      </c>
      <c r="C4" s="2">
        <v>-7.303853281</v>
      </c>
      <c r="D4" s="2">
        <v>-10.75093094</v>
      </c>
      <c r="E4" s="3">
        <v>-2.665766896</v>
      </c>
      <c r="F4" s="3">
        <v>-1.379702441</v>
      </c>
      <c r="G4" s="11"/>
      <c r="H4" s="4">
        <v>14317.783</v>
      </c>
      <c r="I4">
        <f t="shared" si="2"/>
        <v>-55650.023069210816</v>
      </c>
      <c r="J4">
        <f t="shared" si="0"/>
        <v>-13863.591112281643</v>
      </c>
      <c r="K4">
        <f t="shared" si="1"/>
        <v>-20588.135729122583</v>
      </c>
      <c r="L4">
        <v>0</v>
      </c>
      <c r="M4">
        <f t="shared" si="3"/>
        <v>-34451.72684140423</v>
      </c>
    </row>
    <row r="5" spans="1:13" ht="12.75">
      <c r="A5">
        <v>1994</v>
      </c>
      <c r="B5" s="2">
        <v>-2.423969172</v>
      </c>
      <c r="C5" s="2">
        <v>-5.269722285</v>
      </c>
      <c r="D5" s="2">
        <v>-9.1419986</v>
      </c>
      <c r="E5" s="3">
        <v>-1.070067807</v>
      </c>
      <c r="F5" s="3">
        <v>-0.938533447</v>
      </c>
      <c r="G5" s="11"/>
      <c r="H5" s="4">
        <v>14225.983</v>
      </c>
      <c r="I5">
        <f t="shared" si="2"/>
        <v>-34483.34423339608</v>
      </c>
      <c r="J5">
        <f t="shared" si="0"/>
        <v>-9938.433549266083</v>
      </c>
      <c r="K5">
        <f t="shared" si="1"/>
        <v>-17394.76678468005</v>
      </c>
      <c r="L5">
        <v>0</v>
      </c>
      <c r="M5">
        <f t="shared" si="3"/>
        <v>-27333.200333946133</v>
      </c>
    </row>
    <row r="6" spans="1:13" ht="12.75">
      <c r="A6">
        <v>1995</v>
      </c>
      <c r="B6" s="2">
        <v>-2.249965113</v>
      </c>
      <c r="C6" s="2">
        <v>-4.336162686</v>
      </c>
      <c r="D6" s="2">
        <v>-11.14106504</v>
      </c>
      <c r="E6" s="3">
        <v>-0.93698459</v>
      </c>
      <c r="F6" s="3">
        <v>-0.505164003</v>
      </c>
      <c r="G6" s="11"/>
      <c r="H6" s="4">
        <v>14151.84</v>
      </c>
      <c r="I6">
        <f t="shared" si="2"/>
        <v>-31841.14628475792</v>
      </c>
      <c r="J6">
        <f t="shared" si="0"/>
        <v>-8135.165679612905</v>
      </c>
      <c r="K6">
        <f t="shared" si="1"/>
        <v>-21087.970919743748</v>
      </c>
      <c r="L6">
        <v>0</v>
      </c>
      <c r="M6">
        <f t="shared" si="3"/>
        <v>-29223.13659935665</v>
      </c>
    </row>
    <row r="7" spans="1:13" ht="12.75">
      <c r="A7">
        <v>1996</v>
      </c>
      <c r="B7" s="2">
        <v>-1.76400102</v>
      </c>
      <c r="C7" s="2">
        <v>-2.662492675</v>
      </c>
      <c r="D7" s="2">
        <v>-12.34932165</v>
      </c>
      <c r="E7" s="3">
        <v>-0.411390083</v>
      </c>
      <c r="F7" s="3">
        <v>0.164336565</v>
      </c>
      <c r="G7" s="11"/>
      <c r="H7" s="4">
        <v>14090.448</v>
      </c>
      <c r="I7">
        <f t="shared" si="2"/>
        <v>-24855.56464425696</v>
      </c>
      <c r="J7">
        <f t="shared" si="0"/>
        <v>-4973.488838227406</v>
      </c>
      <c r="K7">
        <f t="shared" si="1"/>
        <v>-23273.573883849178</v>
      </c>
      <c r="L7">
        <v>0</v>
      </c>
      <c r="M7">
        <f t="shared" si="3"/>
        <v>-28247.062722076582</v>
      </c>
    </row>
    <row r="8" spans="1:13" ht="12.75">
      <c r="A8">
        <v>1997</v>
      </c>
      <c r="B8" s="2">
        <v>-2.002507928</v>
      </c>
      <c r="C8" s="2">
        <v>-2.406552823</v>
      </c>
      <c r="D8" s="2">
        <v>-13.61973545</v>
      </c>
      <c r="E8" s="3">
        <v>-0.918002561</v>
      </c>
      <c r="F8" s="3">
        <v>0.678202481</v>
      </c>
      <c r="G8" s="11"/>
      <c r="H8" s="4">
        <v>14032.589</v>
      </c>
      <c r="I8">
        <f t="shared" si="2"/>
        <v>-28100.37072286559</v>
      </c>
      <c r="J8">
        <f t="shared" si="0"/>
        <v>-4476.938500436278</v>
      </c>
      <c r="K8">
        <f t="shared" si="1"/>
        <v>-25562.40150066615</v>
      </c>
      <c r="L8">
        <v>0</v>
      </c>
      <c r="M8">
        <f t="shared" si="3"/>
        <v>-30039.340001102428</v>
      </c>
    </row>
    <row r="9" spans="1:13" ht="12.75">
      <c r="A9">
        <v>1998</v>
      </c>
      <c r="B9" s="2">
        <v>-3.300916358</v>
      </c>
      <c r="C9" s="2">
        <v>-3.747146453</v>
      </c>
      <c r="D9" s="2">
        <v>-17.19408487</v>
      </c>
      <c r="E9" s="3">
        <v>-2.375211992</v>
      </c>
      <c r="F9" s="3">
        <v>0.647194249</v>
      </c>
      <c r="G9" s="11"/>
      <c r="H9" s="4">
        <v>13962.453</v>
      </c>
      <c r="I9">
        <f t="shared" si="2"/>
        <v>-46088.88950550617</v>
      </c>
      <c r="J9">
        <f t="shared" si="0"/>
        <v>-6936.019668424613</v>
      </c>
      <c r="K9">
        <f t="shared" si="1"/>
        <v>-32109.679071451363</v>
      </c>
      <c r="L9">
        <v>0</v>
      </c>
      <c r="M9">
        <f t="shared" si="3"/>
        <v>-39045.698739875974</v>
      </c>
    </row>
    <row r="10" spans="1:13" ht="12.75">
      <c r="A10">
        <v>1999</v>
      </c>
      <c r="B10" s="2">
        <v>-4.167899218</v>
      </c>
      <c r="C10" s="2">
        <v>-4.41937269</v>
      </c>
      <c r="D10" s="2">
        <v>-20.36249539</v>
      </c>
      <c r="E10" s="3">
        <v>-3.225889718</v>
      </c>
      <c r="F10" s="3">
        <v>0.62019534</v>
      </c>
      <c r="G10" s="11"/>
      <c r="H10" s="4">
        <v>13882.91</v>
      </c>
      <c r="I10">
        <f t="shared" si="2"/>
        <v>-57862.56973256438</v>
      </c>
      <c r="J10">
        <f t="shared" si="0"/>
        <v>-8133.717047233451</v>
      </c>
      <c r="K10">
        <f t="shared" si="1"/>
        <v>-37810.0003897498</v>
      </c>
      <c r="L10">
        <v>0</v>
      </c>
      <c r="M10">
        <f t="shared" si="3"/>
        <v>-45943.71743698325</v>
      </c>
    </row>
    <row r="11" spans="1:13" ht="12.75">
      <c r="A11">
        <v>2000</v>
      </c>
      <c r="B11" s="2">
        <v>-5.483875812</v>
      </c>
      <c r="C11" s="2">
        <v>-5.456059222</v>
      </c>
      <c r="D11" s="2">
        <v>-25.62488384</v>
      </c>
      <c r="E11" s="3">
        <v>-4.562632996</v>
      </c>
      <c r="F11" s="3">
        <v>0.715831403</v>
      </c>
      <c r="G11" s="11"/>
      <c r="H11" s="4">
        <v>13788.035</v>
      </c>
      <c r="I11">
        <f t="shared" si="2"/>
        <v>-75611.87163150942</v>
      </c>
      <c r="J11">
        <f t="shared" si="0"/>
        <v>-9973.081710332157</v>
      </c>
      <c r="K11">
        <f t="shared" si="1"/>
        <v>-47256.27195231559</v>
      </c>
      <c r="L11">
        <v>0</v>
      </c>
      <c r="M11">
        <f t="shared" si="3"/>
        <v>-57229.35366264774</v>
      </c>
    </row>
    <row r="12" spans="1:13" ht="12.75">
      <c r="A12">
        <v>2001</v>
      </c>
      <c r="B12" s="2">
        <v>-7.106426762</v>
      </c>
      <c r="C12" s="2">
        <v>-7.620429251</v>
      </c>
      <c r="D12" s="2">
        <v>-29.79546413</v>
      </c>
      <c r="E12" s="3">
        <v>-6.48784802</v>
      </c>
      <c r="F12" s="3">
        <v>0.681506825</v>
      </c>
      <c r="G12" s="11"/>
      <c r="H12" s="4">
        <v>13666.467</v>
      </c>
      <c r="I12">
        <f t="shared" si="2"/>
        <v>-97119.74683078985</v>
      </c>
      <c r="J12">
        <f t="shared" si="0"/>
        <v>-13806.500623640297</v>
      </c>
      <c r="K12">
        <f t="shared" si="1"/>
        <v>-54463.003325673926</v>
      </c>
      <c r="L12">
        <v>0</v>
      </c>
      <c r="M12">
        <f t="shared" si="3"/>
        <v>-68269.50394931422</v>
      </c>
    </row>
    <row r="13" spans="1:13" ht="12.75">
      <c r="A13">
        <v>2002</v>
      </c>
      <c r="B13" s="2">
        <v>-5.93573642</v>
      </c>
      <c r="C13" s="2">
        <v>-4.912301419</v>
      </c>
      <c r="D13" s="2">
        <v>-26.24713335</v>
      </c>
      <c r="E13" s="3">
        <v>-5.210730111</v>
      </c>
      <c r="F13" s="3">
        <v>0.705445947</v>
      </c>
      <c r="G13" s="11"/>
      <c r="H13" s="4">
        <v>13537.849</v>
      </c>
      <c r="I13">
        <f t="shared" si="2"/>
        <v>-80357.10335776057</v>
      </c>
      <c r="J13">
        <f t="shared" si="0"/>
        <v>-8816.22362142808</v>
      </c>
      <c r="K13">
        <f t="shared" si="1"/>
        <v>-47525.50256131907</v>
      </c>
      <c r="L13">
        <v>0</v>
      </c>
      <c r="M13">
        <f t="shared" si="3"/>
        <v>-56341.726182747145</v>
      </c>
    </row>
    <row r="14" spans="1:13" ht="12.75">
      <c r="A14">
        <v>2003</v>
      </c>
      <c r="B14" s="2">
        <v>-4.314609825</v>
      </c>
      <c r="C14" s="2">
        <v>-3.44897359</v>
      </c>
      <c r="D14" s="2">
        <v>-22.24524646</v>
      </c>
      <c r="E14" s="2">
        <v>-3.277789709</v>
      </c>
      <c r="F14" s="3">
        <v>0.508029789</v>
      </c>
      <c r="G14" s="11"/>
      <c r="H14" s="4">
        <v>13423.653</v>
      </c>
      <c r="I14">
        <f t="shared" si="2"/>
        <v>-57917.825121190726</v>
      </c>
      <c r="J14">
        <f t="shared" si="0"/>
        <v>-6137.74032572395</v>
      </c>
      <c r="K14">
        <f t="shared" si="1"/>
        <v>-39939.545050625544</v>
      </c>
      <c r="L14">
        <f aca="true" t="shared" si="4" ref="L14:L29">E14*$J$46*H14</f>
        <v>-21718.73414492414</v>
      </c>
      <c r="M14">
        <f t="shared" si="3"/>
        <v>-67796.01952127363</v>
      </c>
    </row>
    <row r="15" spans="1:13" ht="12.75">
      <c r="A15">
        <v>2004</v>
      </c>
      <c r="B15" s="2">
        <v>-3.84676713</v>
      </c>
      <c r="C15" s="2">
        <v>-2.466959107</v>
      </c>
      <c r="D15" s="2">
        <v>-22.14828882</v>
      </c>
      <c r="E15" s="2">
        <v>-2.473181116</v>
      </c>
      <c r="F15" s="3">
        <v>0.498510373</v>
      </c>
      <c r="G15" s="11"/>
      <c r="H15" s="4">
        <v>13320.267</v>
      </c>
      <c r="I15">
        <f t="shared" si="2"/>
        <v>-51239.96525842371</v>
      </c>
      <c r="J15">
        <f t="shared" si="0"/>
        <v>-4356.350405454118</v>
      </c>
      <c r="K15">
        <f t="shared" si="1"/>
        <v>-39459.200630934574</v>
      </c>
      <c r="L15">
        <f t="shared" si="4"/>
        <v>-16261.161259160692</v>
      </c>
      <c r="M15">
        <f t="shared" si="3"/>
        <v>-60076.71229554938</v>
      </c>
    </row>
    <row r="16" spans="1:13" ht="12.75">
      <c r="A16">
        <v>2005</v>
      </c>
      <c r="B16" s="2">
        <v>-3.670045412</v>
      </c>
      <c r="C16" s="2">
        <v>-2.116035744</v>
      </c>
      <c r="D16" s="2">
        <v>-20.27329149</v>
      </c>
      <c r="E16" s="2">
        <v>-2.398910952</v>
      </c>
      <c r="F16" s="3">
        <v>0.331884861</v>
      </c>
      <c r="G16" s="11"/>
      <c r="H16" s="4">
        <v>13219.262</v>
      </c>
      <c r="I16">
        <f t="shared" si="2"/>
        <v>-48515.29185312594</v>
      </c>
      <c r="J16">
        <f t="shared" si="0"/>
        <v>-3708.327947248506</v>
      </c>
      <c r="K16">
        <f t="shared" si="1"/>
        <v>-35844.8402774843</v>
      </c>
      <c r="L16">
        <f t="shared" si="4"/>
        <v>-15653.232720588523</v>
      </c>
      <c r="M16">
        <f t="shared" si="3"/>
        <v>-55206.40094532133</v>
      </c>
    </row>
    <row r="17" spans="1:13" ht="12.75">
      <c r="A17">
        <v>2006</v>
      </c>
      <c r="B17" s="2">
        <v>-4.088120809</v>
      </c>
      <c r="C17" s="2">
        <v>-2.94954552</v>
      </c>
      <c r="D17" s="2">
        <v>-20.56278196</v>
      </c>
      <c r="E17" s="2">
        <v>-2.813029366</v>
      </c>
      <c r="F17" s="3">
        <v>0.150253815</v>
      </c>
      <c r="G17" s="11"/>
      <c r="H17" s="4">
        <v>13113.85</v>
      </c>
      <c r="I17">
        <f t="shared" si="2"/>
        <v>-53611.00307110466</v>
      </c>
      <c r="J17">
        <f t="shared" si="0"/>
        <v>-5127.825517445623</v>
      </c>
      <c r="K17">
        <f t="shared" si="1"/>
        <v>-36066.770540347716</v>
      </c>
      <c r="L17">
        <f t="shared" si="4"/>
        <v>-18209.045552692845</v>
      </c>
      <c r="M17">
        <f t="shared" si="3"/>
        <v>-59403.641610486186</v>
      </c>
    </row>
    <row r="18" spans="1:13" ht="12.75">
      <c r="A18">
        <v>2007</v>
      </c>
      <c r="B18" s="2">
        <v>-4.171706384</v>
      </c>
      <c r="C18" s="2">
        <v>-3.199193151</v>
      </c>
      <c r="D18" s="2">
        <v>-19.92877477</v>
      </c>
      <c r="E18" s="2">
        <v>-3.084784098</v>
      </c>
      <c r="F18" s="3">
        <v>0.150950446</v>
      </c>
      <c r="G18" s="11"/>
      <c r="H18" s="4">
        <v>12999.294</v>
      </c>
      <c r="I18">
        <f t="shared" si="2"/>
        <v>-54229.2377672929</v>
      </c>
      <c r="J18">
        <f t="shared" si="0"/>
        <v>-5513.255913243317</v>
      </c>
      <c r="K18">
        <f t="shared" si="1"/>
        <v>-34649.385720598875</v>
      </c>
      <c r="L18">
        <f t="shared" si="4"/>
        <v>-19793.711877309597</v>
      </c>
      <c r="M18">
        <f t="shared" si="3"/>
        <v>-59956.353511151785</v>
      </c>
    </row>
    <row r="19" spans="1:13" ht="12.75">
      <c r="A19">
        <v>2008</v>
      </c>
      <c r="B19" s="2">
        <v>-3.914873303</v>
      </c>
      <c r="C19" s="2">
        <v>-2.812021361</v>
      </c>
      <c r="D19" s="2">
        <v>-18.61719218</v>
      </c>
      <c r="E19" s="2">
        <v>-2.987679215</v>
      </c>
      <c r="F19" s="3">
        <v>0.159032179</v>
      </c>
      <c r="G19" s="11"/>
      <c r="H19" s="4">
        <v>12880.746</v>
      </c>
      <c r="I19">
        <f t="shared" si="2"/>
        <v>-50426.488638124036</v>
      </c>
      <c r="J19">
        <f t="shared" si="0"/>
        <v>-4801.838575044716</v>
      </c>
      <c r="K19">
        <f t="shared" si="1"/>
        <v>-32073.796751654703</v>
      </c>
      <c r="L19">
        <f t="shared" si="4"/>
        <v>-18995.804301447628</v>
      </c>
      <c r="M19">
        <f t="shared" si="3"/>
        <v>-55871.43962814705</v>
      </c>
    </row>
    <row r="20" spans="1:13" ht="12.75">
      <c r="A20">
        <v>2009</v>
      </c>
      <c r="B20" s="2">
        <v>-2.498072668</v>
      </c>
      <c r="C20" s="2">
        <v>-1.381587653</v>
      </c>
      <c r="D20" s="2">
        <v>-12.14698655</v>
      </c>
      <c r="E20" s="2">
        <v>-2.085861872</v>
      </c>
      <c r="F20" s="3">
        <v>0.082735308</v>
      </c>
      <c r="G20" s="11"/>
      <c r="H20" s="1">
        <v>12769.04</v>
      </c>
      <c r="I20">
        <f t="shared" si="2"/>
        <v>-31897.98982059872</v>
      </c>
      <c r="J20">
        <f t="shared" si="0"/>
        <v>-2338.754387462829</v>
      </c>
      <c r="K20">
        <f t="shared" si="1"/>
        <v>-20745.407624256215</v>
      </c>
      <c r="L20">
        <f t="shared" si="4"/>
        <v>-13146.994998330263</v>
      </c>
      <c r="M20">
        <f t="shared" si="3"/>
        <v>-36231.157010049305</v>
      </c>
    </row>
    <row r="21" spans="1:13" ht="12.75">
      <c r="A21">
        <v>2010</v>
      </c>
      <c r="B21" s="2">
        <v>-1.83278679</v>
      </c>
      <c r="C21" s="2">
        <v>-0.855304462</v>
      </c>
      <c r="D21" s="2">
        <v>-8.670880603</v>
      </c>
      <c r="E21" s="2">
        <v>-1.494726763</v>
      </c>
      <c r="F21" s="3">
        <v>0.029364186</v>
      </c>
      <c r="G21" s="11"/>
      <c r="H21" s="4">
        <v>12676.664</v>
      </c>
      <c r="I21">
        <f t="shared" si="2"/>
        <v>-23233.622320468563</v>
      </c>
      <c r="J21">
        <f t="shared" si="0"/>
        <v>-1437.3867642365674</v>
      </c>
      <c r="K21">
        <f t="shared" si="1"/>
        <v>-14701.5579463873</v>
      </c>
      <c r="L21">
        <f t="shared" si="4"/>
        <v>-9352.968994094968</v>
      </c>
      <c r="M21">
        <f t="shared" si="3"/>
        <v>-25491.913704718834</v>
      </c>
    </row>
    <row r="22" spans="1:13" ht="12.75">
      <c r="A22">
        <v>2011</v>
      </c>
      <c r="B22" s="2">
        <v>-1.716908197</v>
      </c>
      <c r="C22" s="2">
        <v>-1.148387044</v>
      </c>
      <c r="D22" s="2">
        <v>-4.947417412</v>
      </c>
      <c r="E22" s="2">
        <v>-1.856465963</v>
      </c>
      <c r="F22" s="3">
        <v>-0.085021612</v>
      </c>
      <c r="G22" s="11"/>
      <c r="H22" s="4">
        <v>12603.809</v>
      </c>
      <c r="I22">
        <f t="shared" si="2"/>
        <v>-21639.58298552237</v>
      </c>
      <c r="J22">
        <f t="shared" si="0"/>
        <v>-1918.8367245116121</v>
      </c>
      <c r="K22">
        <f t="shared" si="1"/>
        <v>-8340.182250729076</v>
      </c>
      <c r="L22">
        <f t="shared" si="4"/>
        <v>-11549.721416698962</v>
      </c>
      <c r="M22">
        <f t="shared" si="3"/>
        <v>-21808.74039193965</v>
      </c>
    </row>
    <row r="23" spans="1:18" ht="12.75">
      <c r="A23">
        <v>2012</v>
      </c>
      <c r="B23" s="2">
        <v>-1.189315633</v>
      </c>
      <c r="C23" s="2">
        <v>-0.623289639</v>
      </c>
      <c r="D23" s="2">
        <v>-2.589124421</v>
      </c>
      <c r="E23" s="2">
        <v>-1.454696402</v>
      </c>
      <c r="F23" s="3">
        <v>0.058026703</v>
      </c>
      <c r="G23" s="11"/>
      <c r="H23" s="4">
        <v>12551.249</v>
      </c>
      <c r="I23">
        <f t="shared" si="2"/>
        <v>-14927.396649375618</v>
      </c>
      <c r="J23">
        <f t="shared" si="0"/>
        <v>-1037.1098942933195</v>
      </c>
      <c r="K23">
        <f t="shared" si="1"/>
        <v>-4346.453534265904</v>
      </c>
      <c r="L23">
        <f t="shared" si="4"/>
        <v>-9012.432288474127</v>
      </c>
      <c r="M23">
        <f t="shared" si="3"/>
        <v>-14395.995717033351</v>
      </c>
      <c r="N23" s="8"/>
      <c r="O23" s="8"/>
      <c r="P23" s="8"/>
      <c r="Q23" s="8"/>
      <c r="R23" s="8"/>
    </row>
    <row r="24" spans="1:18" ht="12.75">
      <c r="A24">
        <v>2013</v>
      </c>
      <c r="B24" s="2">
        <v>-0.839927986</v>
      </c>
      <c r="C24" s="2">
        <v>-0.512107772</v>
      </c>
      <c r="D24" s="2">
        <v>-1.244619037</v>
      </c>
      <c r="E24" s="2">
        <v>-0.909366758</v>
      </c>
      <c r="F24" s="3">
        <v>0.113208634</v>
      </c>
      <c r="G24" s="11"/>
      <c r="H24" s="4">
        <v>12513.698</v>
      </c>
      <c r="I24">
        <f t="shared" si="2"/>
        <v>-10510.605158552227</v>
      </c>
      <c r="J24">
        <f t="shared" si="0"/>
        <v>-849.5617700485269</v>
      </c>
      <c r="K24">
        <f t="shared" si="1"/>
        <v>-2083.1343664671726</v>
      </c>
      <c r="L24">
        <f t="shared" si="4"/>
        <v>-5617.039124098026</v>
      </c>
      <c r="M24">
        <f t="shared" si="3"/>
        <v>-8549.735260613725</v>
      </c>
      <c r="N24" s="8"/>
      <c r="O24" s="8"/>
      <c r="P24" s="8"/>
      <c r="Q24" s="8"/>
      <c r="R24" s="8"/>
    </row>
    <row r="25" spans="1:18" ht="12.75">
      <c r="A25">
        <v>2014</v>
      </c>
      <c r="B25" s="2">
        <v>-0.26598231</v>
      </c>
      <c r="C25" s="2">
        <v>0.125943391</v>
      </c>
      <c r="D25" s="2">
        <v>0.84263556</v>
      </c>
      <c r="E25" s="2">
        <v>-0.163652521</v>
      </c>
      <c r="F25" s="3">
        <v>0.063285267</v>
      </c>
      <c r="G25" s="11"/>
      <c r="H25" s="4">
        <v>12501.048</v>
      </c>
      <c r="I25">
        <f t="shared" si="2"/>
        <v>-3325.05762446088</v>
      </c>
      <c r="J25">
        <f t="shared" si="0"/>
        <v>208.72272186837168</v>
      </c>
      <c r="K25">
        <f t="shared" si="1"/>
        <v>1408.903928710981</v>
      </c>
      <c r="L25">
        <f t="shared" si="4"/>
        <v>-1009.838274740113</v>
      </c>
      <c r="M25">
        <f t="shared" si="3"/>
        <v>607.7883758392398</v>
      </c>
      <c r="N25" s="8"/>
      <c r="O25" s="8"/>
      <c r="P25" s="8"/>
      <c r="Q25" s="8"/>
      <c r="R25" s="8"/>
    </row>
    <row r="26" spans="1:18" ht="12.75">
      <c r="A26">
        <v>2015</v>
      </c>
      <c r="B26" s="2">
        <v>-0.38132362</v>
      </c>
      <c r="C26" s="2">
        <v>-0.041037559</v>
      </c>
      <c r="D26" s="2">
        <v>0.228906426</v>
      </c>
      <c r="E26" s="2">
        <v>-0.347018669</v>
      </c>
      <c r="F26" s="3">
        <v>0.075706477</v>
      </c>
      <c r="G26" s="11"/>
      <c r="H26" s="4">
        <v>12551.408</v>
      </c>
      <c r="I26">
        <f t="shared" si="2"/>
        <v>-4786.148334656959</v>
      </c>
      <c r="J26">
        <f t="shared" si="0"/>
        <v>-68.2844619451004</v>
      </c>
      <c r="K26">
        <f t="shared" si="1"/>
        <v>384.2780748902672</v>
      </c>
      <c r="L26">
        <f t="shared" si="4"/>
        <v>-2149.9481761541656</v>
      </c>
      <c r="M26">
        <f t="shared" si="3"/>
        <v>-1833.954563208999</v>
      </c>
      <c r="N26" s="8"/>
      <c r="O26" s="8"/>
      <c r="P26" s="8"/>
      <c r="Q26" s="8"/>
      <c r="R26" s="8"/>
    </row>
    <row r="27" spans="1:18" ht="12.75">
      <c r="A27">
        <v>2016</v>
      </c>
      <c r="B27" s="2">
        <v>-1.186346445</v>
      </c>
      <c r="C27" s="2">
        <v>-1.467075342</v>
      </c>
      <c r="D27" s="2">
        <v>-5.715362877</v>
      </c>
      <c r="E27" s="2">
        <v>-0.939542127</v>
      </c>
      <c r="F27" s="3">
        <v>0.009618785</v>
      </c>
      <c r="G27" s="11"/>
      <c r="H27" s="4">
        <v>12589.854</v>
      </c>
      <c r="I27">
        <f t="shared" si="2"/>
        <v>-14935.928535969031</v>
      </c>
      <c r="J27">
        <f t="shared" si="0"/>
        <v>-2448.617990021738</v>
      </c>
      <c r="K27">
        <f t="shared" si="1"/>
        <v>-9624.090051967607</v>
      </c>
      <c r="L27">
        <f t="shared" si="4"/>
        <v>-5838.746986439699</v>
      </c>
      <c r="M27">
        <f t="shared" si="3"/>
        <v>-17911.455028429045</v>
      </c>
      <c r="N27" s="8"/>
      <c r="O27" s="8"/>
      <c r="P27" s="8"/>
      <c r="Q27" s="8"/>
      <c r="R27" s="8"/>
    </row>
    <row r="28" spans="1:18" ht="12.75">
      <c r="A28">
        <v>2017</v>
      </c>
      <c r="B28" s="2">
        <v>0.317960269</v>
      </c>
      <c r="C28" s="2">
        <v>0.888602003</v>
      </c>
      <c r="D28" s="2">
        <v>-0.307820915</v>
      </c>
      <c r="E28" s="2">
        <v>1.008767068</v>
      </c>
      <c r="F28" s="3">
        <v>0.069732543</v>
      </c>
      <c r="G28" s="11"/>
      <c r="H28" s="4">
        <v>12576.121</v>
      </c>
      <c r="I28">
        <f t="shared" si="2"/>
        <v>3998.706816136549</v>
      </c>
      <c r="J28">
        <f t="shared" si="0"/>
        <v>1481.5008996129372</v>
      </c>
      <c r="K28">
        <f t="shared" si="1"/>
        <v>-517.773723499712</v>
      </c>
      <c r="L28">
        <f t="shared" si="4"/>
        <v>6262.104458492677</v>
      </c>
      <c r="M28">
        <f t="shared" si="3"/>
        <v>7225.831634605902</v>
      </c>
      <c r="N28" s="8"/>
      <c r="O28" s="8"/>
      <c r="P28" s="8"/>
      <c r="Q28" s="8"/>
      <c r="R28" s="8"/>
    </row>
    <row r="29" spans="1:18" ht="12.75">
      <c r="A29">
        <v>2018</v>
      </c>
      <c r="B29" s="2">
        <v>0.051948073</v>
      </c>
      <c r="C29" s="2">
        <v>0.395569414</v>
      </c>
      <c r="D29" s="2">
        <v>-2.849206303</v>
      </c>
      <c r="E29" s="2">
        <v>0.807806088</v>
      </c>
      <c r="F29" s="3">
        <v>0.004977454</v>
      </c>
      <c r="G29" s="11"/>
      <c r="H29" s="4">
        <v>12550.74</v>
      </c>
      <c r="I29">
        <f t="shared" si="2"/>
        <v>651.98675772402</v>
      </c>
      <c r="J29">
        <f t="shared" si="0"/>
        <v>658.1728466895406</v>
      </c>
      <c r="K29">
        <f t="shared" si="1"/>
        <v>-4782.868096248112</v>
      </c>
      <c r="L29">
        <f t="shared" si="4"/>
        <v>5004.482321576355</v>
      </c>
      <c r="M29">
        <f t="shared" si="3"/>
        <v>879.7870720177834</v>
      </c>
      <c r="N29" s="8"/>
      <c r="O29" s="8"/>
      <c r="P29" s="8"/>
      <c r="Q29" s="8"/>
      <c r="R29" s="8"/>
    </row>
    <row r="30" spans="8:13" ht="12.75">
      <c r="H30" t="s">
        <v>12</v>
      </c>
      <c r="I30">
        <f>SUM(I2:I29)</f>
        <v>-1225830.7330126613</v>
      </c>
      <c r="M30">
        <f>SUM(M2:M29)</f>
        <v>-1058477.0504529632</v>
      </c>
    </row>
    <row r="31" ht="12.75">
      <c r="F31" t="s">
        <v>27</v>
      </c>
    </row>
    <row r="32" ht="12.75">
      <c r="B32" t="s">
        <v>38</v>
      </c>
    </row>
    <row r="33" ht="12.75">
      <c r="H33" t="s">
        <v>48</v>
      </c>
    </row>
    <row r="35" spans="2:12" ht="12.75">
      <c r="B35" t="s">
        <v>47</v>
      </c>
      <c r="J35" s="5"/>
      <c r="K35" s="5"/>
      <c r="L35" s="6"/>
    </row>
    <row r="36" spans="10:12" ht="12.75">
      <c r="J36" s="5"/>
      <c r="K36" s="5"/>
      <c r="L36" s="6"/>
    </row>
    <row r="37" spans="2:12" ht="13.5" thickBot="1">
      <c r="B37" t="s">
        <v>15</v>
      </c>
      <c r="C37" t="s">
        <v>4</v>
      </c>
      <c r="D37" t="s">
        <v>5</v>
      </c>
      <c r="E37" t="s">
        <v>6</v>
      </c>
      <c r="F37" t="s">
        <v>7</v>
      </c>
      <c r="G37" t="s">
        <v>8</v>
      </c>
      <c r="H37" s="10" t="s">
        <v>14</v>
      </c>
      <c r="I37" s="10" t="s">
        <v>24</v>
      </c>
      <c r="J37" s="10" t="s">
        <v>28</v>
      </c>
      <c r="K37" s="5"/>
      <c r="L37" s="6"/>
    </row>
    <row r="38" spans="2:12" ht="13.5" thickBot="1">
      <c r="B38" s="13" t="s">
        <v>16</v>
      </c>
      <c r="C38" s="7">
        <v>56183</v>
      </c>
      <c r="D38" s="7">
        <v>38103</v>
      </c>
      <c r="E38" s="7">
        <v>100565</v>
      </c>
      <c r="F38" s="7">
        <v>49906</v>
      </c>
      <c r="G38" s="7">
        <v>50499</v>
      </c>
      <c r="H38" s="9">
        <f>SUM(C38:G38)</f>
        <v>295256</v>
      </c>
      <c r="K38" s="5"/>
      <c r="L38" s="6"/>
    </row>
    <row r="39" spans="2:12" ht="13.5" thickBot="1">
      <c r="B39" s="13" t="s">
        <v>17</v>
      </c>
      <c r="C39" s="7">
        <v>56751</v>
      </c>
      <c r="D39" s="7">
        <v>36815</v>
      </c>
      <c r="E39" s="7">
        <v>96514</v>
      </c>
      <c r="F39" s="7">
        <v>49319</v>
      </c>
      <c r="G39" s="7">
        <v>48816</v>
      </c>
      <c r="H39" s="9">
        <f aca="true" t="shared" si="5" ref="H39:H47">SUM(C39:G39)</f>
        <v>288215</v>
      </c>
      <c r="K39" s="5"/>
      <c r="L39" s="6"/>
    </row>
    <row r="40" spans="2:12" ht="13.5" thickBot="1">
      <c r="B40" s="13" t="s">
        <v>18</v>
      </c>
      <c r="C40" s="7">
        <v>172588</v>
      </c>
      <c r="D40" s="7">
        <v>108141</v>
      </c>
      <c r="E40" s="7">
        <v>269136</v>
      </c>
      <c r="F40" s="7">
        <v>145683</v>
      </c>
      <c r="G40" s="7">
        <v>145105</v>
      </c>
      <c r="H40" s="9">
        <f t="shared" si="5"/>
        <v>840653</v>
      </c>
      <c r="K40" s="5"/>
      <c r="L40" s="6"/>
    </row>
    <row r="41" spans="2:12" ht="13.5" thickBot="1">
      <c r="B41" s="13" t="s">
        <v>19</v>
      </c>
      <c r="C41" s="7">
        <v>45547</v>
      </c>
      <c r="D41" s="7">
        <v>27978</v>
      </c>
      <c r="E41" s="7">
        <v>66463</v>
      </c>
      <c r="F41" s="7">
        <v>39056</v>
      </c>
      <c r="G41" s="7">
        <v>37992</v>
      </c>
      <c r="H41" s="9">
        <f t="shared" si="5"/>
        <v>217036</v>
      </c>
      <c r="I41" s="9">
        <f>SUM(H38:H41)</f>
        <v>1641160</v>
      </c>
      <c r="J41">
        <f>I41/$H$47</f>
        <v>0.13257081446847155</v>
      </c>
      <c r="K41" s="5"/>
      <c r="L41" s="6"/>
    </row>
    <row r="42" spans="2:12" ht="13.5" thickBot="1">
      <c r="B42" s="13" t="s">
        <v>10</v>
      </c>
      <c r="C42" s="7">
        <v>168937</v>
      </c>
      <c r="D42" s="7">
        <v>123510</v>
      </c>
      <c r="E42" s="7">
        <v>292543</v>
      </c>
      <c r="F42" s="7">
        <v>164850</v>
      </c>
      <c r="G42" s="7">
        <v>161707</v>
      </c>
      <c r="H42" s="9">
        <f t="shared" si="5"/>
        <v>911547</v>
      </c>
      <c r="I42" s="9"/>
      <c r="L42" s="6"/>
    </row>
    <row r="43" spans="2:12" ht="13.5" thickBot="1">
      <c r="B43" s="13" t="s">
        <v>20</v>
      </c>
      <c r="C43" s="7">
        <v>132005</v>
      </c>
      <c r="D43" s="7">
        <v>98534</v>
      </c>
      <c r="E43" s="7">
        <v>249291</v>
      </c>
      <c r="F43" s="7">
        <v>130900</v>
      </c>
      <c r="G43" s="7">
        <v>133486</v>
      </c>
      <c r="H43" s="9">
        <f t="shared" si="5"/>
        <v>744216</v>
      </c>
      <c r="I43" s="9">
        <f>SUM(H42:H43)</f>
        <v>1655763</v>
      </c>
      <c r="J43">
        <f>I43/$H$47</f>
        <v>0.13375042620875469</v>
      </c>
      <c r="L43" s="6"/>
    </row>
    <row r="44" spans="2:8" ht="13.5" thickBot="1">
      <c r="B44" s="13" t="s">
        <v>21</v>
      </c>
      <c r="C44" s="7">
        <v>255568</v>
      </c>
      <c r="D44" s="7">
        <v>167616</v>
      </c>
      <c r="E44" s="7">
        <v>445430</v>
      </c>
      <c r="F44" s="7">
        <v>233262</v>
      </c>
      <c r="G44" s="7">
        <v>235890</v>
      </c>
      <c r="H44" s="9">
        <f t="shared" si="5"/>
        <v>1337766</v>
      </c>
    </row>
    <row r="45" spans="2:9" ht="13.5" thickBot="1">
      <c r="B45" s="13" t="s">
        <v>22</v>
      </c>
      <c r="C45" s="7">
        <v>417252</v>
      </c>
      <c r="D45" s="7">
        <v>255830</v>
      </c>
      <c r="E45" s="7">
        <v>597940</v>
      </c>
      <c r="F45" s="7">
        <v>360847</v>
      </c>
      <c r="G45" s="7">
        <v>337835</v>
      </c>
      <c r="H45" s="9">
        <f t="shared" si="5"/>
        <v>1969704</v>
      </c>
      <c r="I45" s="9"/>
    </row>
    <row r="46" spans="2:10" ht="13.5" thickBot="1">
      <c r="B46" s="13" t="s">
        <v>23</v>
      </c>
      <c r="C46" s="7">
        <v>555464</v>
      </c>
      <c r="D46" s="7">
        <v>371791</v>
      </c>
      <c r="E46" s="7">
        <v>858993</v>
      </c>
      <c r="F46" s="7">
        <v>519813</v>
      </c>
      <c r="G46" s="7">
        <v>497095</v>
      </c>
      <c r="H46" s="9">
        <f t="shared" si="5"/>
        <v>2803156</v>
      </c>
      <c r="I46" s="9">
        <f>SUM(H44:H46)</f>
        <v>6110626</v>
      </c>
      <c r="J46">
        <f>I46/$H$47</f>
        <v>0.49360858522765505</v>
      </c>
    </row>
    <row r="47" spans="2:8" ht="13.5" thickBot="1">
      <c r="B47" s="13" t="s">
        <v>3</v>
      </c>
      <c r="C47" s="7">
        <v>2413079</v>
      </c>
      <c r="D47" s="7">
        <v>1583154</v>
      </c>
      <c r="E47" s="7">
        <v>3979538</v>
      </c>
      <c r="F47" s="7">
        <v>2247873</v>
      </c>
      <c r="G47" s="7">
        <v>2155853</v>
      </c>
      <c r="H47" s="9">
        <f t="shared" si="5"/>
        <v>12379497</v>
      </c>
    </row>
    <row r="50" spans="2:11" ht="12.75">
      <c r="B50" s="12"/>
      <c r="J50" t="s">
        <v>32</v>
      </c>
      <c r="K50" t="s">
        <v>14</v>
      </c>
    </row>
    <row r="51" spans="2:11" ht="12.75">
      <c r="B51" t="s">
        <v>30</v>
      </c>
      <c r="E51">
        <v>-414821</v>
      </c>
      <c r="G51" t="s">
        <v>31</v>
      </c>
      <c r="J51">
        <v>36817600</v>
      </c>
      <c r="K51">
        <v>6017100</v>
      </c>
    </row>
    <row r="52" spans="2:11" ht="12.75">
      <c r="B52" t="s">
        <v>33</v>
      </c>
      <c r="E52">
        <v>173544</v>
      </c>
      <c r="G52" t="s">
        <v>41</v>
      </c>
      <c r="J52">
        <v>-241277</v>
      </c>
      <c r="K52">
        <v>241277</v>
      </c>
    </row>
    <row r="53" spans="5:11" ht="12.75">
      <c r="E53">
        <f>SUM(E51:E52)</f>
        <v>-241277</v>
      </c>
      <c r="J53">
        <f>SUM(J51:J52)</f>
        <v>36576323</v>
      </c>
      <c r="K53">
        <f>SUM(K51:K52)</f>
        <v>6258377</v>
      </c>
    </row>
    <row r="54" spans="2:3" ht="12.75">
      <c r="B54" t="s">
        <v>32</v>
      </c>
      <c r="C54" t="s">
        <v>14</v>
      </c>
    </row>
    <row r="55" spans="2:11" ht="12.75">
      <c r="B55">
        <v>66711200</v>
      </c>
      <c r="C55">
        <v>12550900</v>
      </c>
      <c r="G55" t="s">
        <v>36</v>
      </c>
      <c r="J55">
        <f>$J$53/$B$55</f>
        <v>0.5482785948986078</v>
      </c>
      <c r="K55">
        <f>$K$53/$C$55</f>
        <v>0.4986396991450812</v>
      </c>
    </row>
    <row r="58" spans="2:11" ht="12.75">
      <c r="B58" t="s">
        <v>34</v>
      </c>
      <c r="G58" t="s">
        <v>31</v>
      </c>
      <c r="J58" t="s">
        <v>32</v>
      </c>
      <c r="K58" t="s">
        <v>14</v>
      </c>
    </row>
    <row r="59" spans="7:11" ht="12.75">
      <c r="G59" t="s">
        <v>35</v>
      </c>
      <c r="J59">
        <f>$J$53+$M$30</f>
        <v>35517845.94954704</v>
      </c>
      <c r="K59">
        <f>$K$53-$M$30</f>
        <v>7316854.050452963</v>
      </c>
    </row>
    <row r="60" spans="2:3" ht="12.75">
      <c r="B60" t="s">
        <v>32</v>
      </c>
      <c r="C60" t="s">
        <v>14</v>
      </c>
    </row>
    <row r="61" spans="2:11" ht="12.75">
      <c r="B61">
        <f>$B$55+$M$30</f>
        <v>65652722.94954704</v>
      </c>
      <c r="C61">
        <f>$C$55-$M$30</f>
        <v>13609377.050452963</v>
      </c>
      <c r="G61" t="s">
        <v>37</v>
      </c>
      <c r="J61">
        <f>$J$59/$B$61</f>
        <v>0.5409957782991252</v>
      </c>
      <c r="K61">
        <f>$K$59/$C$61</f>
        <v>0.5376332820619028</v>
      </c>
    </row>
    <row r="65" ht="12.75">
      <c r="B65" t="s">
        <v>39</v>
      </c>
    </row>
    <row r="66" spans="2:3" ht="12.75">
      <c r="B66" t="s">
        <v>40</v>
      </c>
      <c r="C66" t="s">
        <v>42</v>
      </c>
    </row>
    <row r="67" spans="2:3" ht="12.75">
      <c r="B67" t="s">
        <v>43</v>
      </c>
      <c r="C67" t="s">
        <v>45</v>
      </c>
    </row>
    <row r="68" spans="2:3" ht="12.75">
      <c r="B68" t="s">
        <v>46</v>
      </c>
      <c r="C68" t="s">
        <v>44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2019-11-02T15:57:39Z</dcterms:created>
  <dcterms:modified xsi:type="dcterms:W3CDTF">2019-11-13T12:03:11Z</dcterms:modified>
  <cp:category/>
  <cp:version/>
  <cp:contentType/>
  <cp:contentStatus/>
</cp:coreProperties>
</file>